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asclepiusinitiative.sharepoint.com/sites/TheAsclepiusInitiative/Shared Documents/Working Files/WORKING - Handouts/"/>
    </mc:Choice>
  </mc:AlternateContent>
  <xr:revisionPtr revIDLastSave="0" documentId="8_{E974B57D-E471-45FE-AA57-4EF80B7C9BEC}" xr6:coauthVersionLast="47" xr6:coauthVersionMax="47" xr10:uidLastSave="{00000000-0000-0000-0000-000000000000}"/>
  <bookViews>
    <workbookView xWindow="2260" yWindow="540" windowWidth="32820" windowHeight="20880" xr2:uid="{440D4661-7B39-4F90-A5D3-6C2183BE347A}"/>
  </bookViews>
  <sheets>
    <sheet name="2024" sheetId="1" r:id="rId1"/>
    <sheet name="Examples" sheetId="3" r:id="rId2"/>
  </sheets>
  <definedNames>
    <definedName name="_Int_v7Z8ruLZ" localSheetId="0">'2024'!$B$15</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J5" i="1"/>
  <c r="J4" i="1"/>
  <c r="C4" i="3"/>
  <c r="D4" i="3"/>
  <c r="D4" i="1"/>
  <c r="D5" i="1"/>
  <c r="G6" i="3"/>
  <c r="C6" i="3"/>
  <c r="D6" i="3" s="1"/>
  <c r="I6" i="3" s="1"/>
  <c r="G5" i="3"/>
  <c r="D5" i="3"/>
  <c r="D9" i="3" s="1"/>
  <c r="C5" i="3"/>
  <c r="G4" i="3"/>
  <c r="G6" i="1"/>
  <c r="D6" i="1"/>
  <c r="K6" i="1" s="1"/>
  <c r="G5" i="1"/>
  <c r="G4" i="1"/>
  <c r="I4" i="3" l="1"/>
  <c r="I8" i="3" s="1"/>
  <c r="D8" i="3"/>
  <c r="I5" i="3"/>
  <c r="I9" i="3" s="1"/>
  <c r="D9" i="1"/>
  <c r="K5" i="1"/>
  <c r="K9" i="1" s="1"/>
  <c r="D8" i="1"/>
  <c r="K4" i="1"/>
  <c r="K8" i="1" s="1"/>
</calcChain>
</file>

<file path=xl/sharedStrings.xml><?xml version="1.0" encoding="utf-8"?>
<sst xmlns="http://schemas.openxmlformats.org/spreadsheetml/2006/main" count="39" uniqueCount="22">
  <si>
    <t>HEALTH INSURANCE COMPARISONS</t>
  </si>
  <si>
    <t>Plan</t>
  </si>
  <si>
    <t>Monthly Premium Contribution</t>
  </si>
  <si>
    <t>Annual Premium Contribution</t>
  </si>
  <si>
    <t>Medical Deductible</t>
  </si>
  <si>
    <t>Pharm Ded</t>
  </si>
  <si>
    <t>Total Deductible</t>
  </si>
  <si>
    <t>Individual OOP Max</t>
  </si>
  <si>
    <t>Family OOP Max</t>
  </si>
  <si>
    <t>Total Individual Annual Exposure</t>
  </si>
  <si>
    <t>Total Family Annual Exposure</t>
  </si>
  <si>
    <t>OON Benefits</t>
  </si>
  <si>
    <t>HSA</t>
  </si>
  <si>
    <t>Yes/No</t>
  </si>
  <si>
    <t>Plan A</t>
  </si>
  <si>
    <t>Plan B</t>
  </si>
  <si>
    <t>Plan C</t>
  </si>
  <si>
    <t>Savings between plan A and C</t>
  </si>
  <si>
    <t>Savings between plan B and C</t>
  </si>
  <si>
    <t>Total Annual Exposure</t>
  </si>
  <si>
    <t>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</si>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</sst>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1"/>
      <color theme="1"/>
      <name val="Calibri"/>
      <family val="2"/>
      <scheme val="minor"/>
    </font>
    <font>
      <sz val="11"/>
      <name val="Calibri"/>
      <family val="2"/>
      <scheme val="minor"/>
    </font>
    <font>
      <sz val="11"/>
      <color theme="9"/>
      <name val="Calibri"/>
      <family val="2"/>
      <scheme val="minor"/>
    </font>
    <font>
      <sz val="11"/>
      <color theme="4"/>
      <name val="Calibri"/>
      <family val="2"/>
      <scheme val="minor"/>
    </font>
    <font>
      <b/>
      <sz val="11"/>
      <color theme="1"/>
      <name val="Calibri"/>
      <family val="2"/>
      <scheme val="minor"/>
    </font>
    <font>
      <sz val="11"/>
      <color theme="1"/>
      <name val="Poppins Regular"/>
    </font>
    <font>
      <b/>
      <sz val="11"/>
      <color theme="1"/>
      <name val="Poppins Regular"/>
    </font>
    <font>
      <b/>
      <sz val="28"/>
      <color theme="1"/>
      <name val="Poppins Regular"/>
    </font>
  </fonts>
  <fills count="6">
    <fill>
      <patternFill patternType="none"/>
    </fill>
    <fill>
      <patternFill patternType="gray125"/>
    </fill>
    <fill>
      <patternFill patternType="solid">
        <fgColor rgb="FFCA89DA"/>
        <bgColor indexed="64"/>
      </patternFill>
    </fill>
    <fill>
      <patternFill patternType="solid">
        <fgColor rgb="FF9EF8EA"/>
        <bgColor indexed="64"/>
      </patternFill>
    </fill>
    <fill>
      <patternFill patternType="solid">
        <fgColor theme="4" tint="0.59999389629810485"/>
        <bgColor indexed="64"/>
      </patternFill>
    </fill>
    <fill>
      <patternFill patternType="solid">
        <fgColor rgb="FFDAC784"/>
        <bgColor indexed="64"/>
      </patternFill>
    </fill>
  </fills>
  <borders count="6">
    <border>
      <left/>
      <right/>
      <top/>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42">
    <xf numFmtId="0" fontId="0" fillId="0" borderId="0" xfId="0"/>
    <xf numFmtId="0" fontId="7" fillId="0" borderId="0" xfId="0" applyFont="1" applyProtection="1">
      <protection locked="0"/>
    </xf>
    <xf numFmtId="0" fontId="5" fillId="0" borderId="0" xfId="0" applyFont="1" applyProtection="1">
      <protection locked="0"/>
    </xf>
    <xf numFmtId="0" fontId="0" fillId="0" borderId="0" xfId="0" applyProtection="1">
      <protection locked="0"/>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1" fillId="0" borderId="4" xfId="0" applyFont="1" applyBorder="1" applyProtection="1">
      <protection locked="0"/>
    </xf>
    <xf numFmtId="0" fontId="1" fillId="0" borderId="0" xfId="0" applyFont="1" applyProtection="1">
      <protection locked="0"/>
    </xf>
    <xf numFmtId="0" fontId="4" fillId="3" borderId="3" xfId="0" applyFont="1" applyFill="1" applyBorder="1" applyProtection="1">
      <protection locked="0"/>
    </xf>
    <xf numFmtId="0" fontId="0" fillId="3" borderId="3" xfId="0" applyFill="1" applyBorder="1" applyProtection="1">
      <protection locked="0"/>
    </xf>
    <xf numFmtId="0" fontId="4" fillId="0" borderId="3" xfId="0" applyFont="1" applyBorder="1" applyProtection="1">
      <protection locked="0"/>
    </xf>
    <xf numFmtId="0" fontId="0" fillId="0" borderId="3" xfId="0" applyBorder="1" applyProtection="1">
      <protection locked="0"/>
    </xf>
    <xf numFmtId="0" fontId="0" fillId="4" borderId="3" xfId="0" applyFill="1" applyBorder="1" applyProtection="1">
      <protection locked="0"/>
    </xf>
    <xf numFmtId="0" fontId="3" fillId="0" borderId="0" xfId="0" applyFont="1" applyProtection="1">
      <protection locked="0"/>
    </xf>
    <xf numFmtId="3" fontId="0" fillId="0" borderId="0" xfId="0" applyNumberFormat="1" applyProtection="1">
      <protection locked="0"/>
    </xf>
    <xf numFmtId="0" fontId="2" fillId="0" borderId="0" xfId="0" applyFont="1" applyProtection="1">
      <protection locked="0"/>
    </xf>
    <xf numFmtId="0" fontId="0" fillId="3" borderId="3" xfId="0" applyFill="1" applyBorder="1"/>
    <xf numFmtId="0" fontId="0" fillId="0" borderId="3" xfId="0" applyBorder="1"/>
    <xf numFmtId="0" fontId="0" fillId="4" borderId="3" xfId="0" applyFill="1" applyBorder="1"/>
    <xf numFmtId="0" fontId="7" fillId="0" borderId="0" xfId="0" applyFont="1"/>
    <xf numFmtId="0" fontId="5" fillId="0" borderId="0" xfId="0" applyFont="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1" fillId="0" borderId="4" xfId="0" applyFont="1" applyBorder="1"/>
    <xf numFmtId="0" fontId="1" fillId="0" borderId="1" xfId="0" applyFont="1" applyBorder="1"/>
    <xf numFmtId="0" fontId="1" fillId="0" borderId="0" xfId="0" applyFont="1"/>
    <xf numFmtId="0" fontId="4" fillId="3" borderId="3" xfId="0" applyFont="1" applyFill="1" applyBorder="1"/>
    <xf numFmtId="0" fontId="4" fillId="0" borderId="3" xfId="0" applyFont="1" applyBorder="1"/>
    <xf numFmtId="0" fontId="3" fillId="0" borderId="0" xfId="0" applyFont="1"/>
    <xf numFmtId="3" fontId="0" fillId="0" borderId="0" xfId="0" applyNumberFormat="1"/>
    <xf numFmtId="0" fontId="2" fillId="0" borderId="0" xfId="0" applyFont="1"/>
    <xf numFmtId="164" fontId="0" fillId="3" borderId="3" xfId="0" applyNumberFormat="1" applyFill="1" applyBorder="1"/>
    <xf numFmtId="164" fontId="1" fillId="3" borderId="3" xfId="0" applyNumberFormat="1" applyFont="1" applyFill="1" applyBorder="1"/>
    <xf numFmtId="164" fontId="0" fillId="0" borderId="3" xfId="0" applyNumberFormat="1" applyBorder="1"/>
    <xf numFmtId="164" fontId="1" fillId="0" borderId="3" xfId="0" applyNumberFormat="1" applyFont="1" applyBorder="1"/>
    <xf numFmtId="164" fontId="0" fillId="4" borderId="3" xfId="0" applyNumberFormat="1" applyFill="1" applyBorder="1"/>
    <xf numFmtId="164" fontId="0" fillId="3" borderId="3" xfId="0" applyNumberFormat="1" applyFill="1" applyBorder="1" applyProtection="1">
      <protection locked="0"/>
    </xf>
    <xf numFmtId="164" fontId="0" fillId="0" borderId="3" xfId="0" applyNumberFormat="1" applyBorder="1" applyProtection="1">
      <protection locked="0"/>
    </xf>
    <xf numFmtId="164" fontId="1" fillId="0" borderId="3" xfId="0" applyNumberFormat="1" applyFont="1" applyBorder="1" applyProtection="1">
      <protection locked="0"/>
    </xf>
    <xf numFmtId="164" fontId="0" fillId="4" borderId="3" xfId="0" applyNumberFormat="1" applyFill="1" applyBorder="1" applyProtection="1">
      <protection locked="0"/>
    </xf>
    <xf numFmtId="0" fontId="1" fillId="0" borderId="5" xfId="0" applyFont="1" applyBorder="1" applyProtection="1">
      <protection locked="0"/>
    </xf>
    <xf numFmtId="0" fontId="6" fillId="5" borderId="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DAC784"/>
      <color rgb="FFDA513F"/>
      <color rgb="FF9EF8EA"/>
      <color rgb="FF0033A0"/>
      <color rgb="FF2CB8F8"/>
      <color rgb="FF7EC6BB"/>
      <color rgb="FFCA89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11545</xdr:colOff>
      <xdr:row>11</xdr:row>
      <xdr:rowOff>11547</xdr:rowOff>
    </xdr:from>
    <xdr:to>
      <xdr:col>13</xdr:col>
      <xdr:colOff>11545</xdr:colOff>
      <xdr:row>23</xdr:row>
      <xdr:rowOff>11546</xdr:rowOff>
    </xdr:to>
    <xdr:sp macro="" textlink="">
      <xdr:nvSpPr>
        <xdr:cNvPr id="2" name="Rectangle 1">
          <a:extLst>
            <a:ext uri="{FF2B5EF4-FFF2-40B4-BE49-F238E27FC236}">
              <a16:creationId xmlns:a16="http://schemas.microsoft.com/office/drawing/2014/main" id="{A5CCC37A-A5F9-F9A9-00BC-4B619900DEDD}"/>
            </a:ext>
          </a:extLst>
        </xdr:cNvPr>
        <xdr:cNvSpPr/>
      </xdr:nvSpPr>
      <xdr:spPr>
        <a:xfrm>
          <a:off x="1223818" y="3325092"/>
          <a:ext cx="9421091" cy="2355272"/>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USING THIS SPREADSHEET:</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You can use this spreadsheet to help calculate which plan best meets your financial needs. First, identify the plans you are considering. Write the name of each plan into the Plan column, for example “Anthem Silver Blue Access 4000”. Then, for the monthly premiums column, fill in your monthly premium cost for the plan. This will auto-populate the Annual Premium field to let you know the total yearly cost in premiums.</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Find the medical and pharmacy deductibles for the plan you are looking at. If there is no separate pharmacy deductible, leave that column blank. Input those and the sum will appear in the Total Deductible field. Refer back to the plan information to locate the out-of-pocket maximum. For</a:t>
          </a:r>
          <a:r>
            <a:rPr lang="en-US" sz="1100" baseline="0">
              <a:solidFill>
                <a:schemeClr val="lt1"/>
              </a:solidFill>
              <a:effectLst/>
              <a:latin typeface="+mn-lt"/>
              <a:ea typeface="+mn-ea"/>
              <a:cs typeface="+mn-cs"/>
            </a:rPr>
            <a:t> individuals put the Out-of-pocket maximum into the the "individual OOP Max" column, and use the "Family OOP Max" column if you are looking fof family coverage. </a:t>
          </a:r>
          <a:r>
            <a:rPr lang="en-US" sz="1100">
              <a:solidFill>
                <a:schemeClr val="lt1"/>
              </a:solidFill>
              <a:effectLst/>
              <a:latin typeface="+mn-lt"/>
              <a:ea typeface="+mn-ea"/>
              <a:cs typeface="+mn-cs"/>
            </a:rPr>
            <a:t>Once entered into the spread sheet you should see your total annual exposure for that particular plan.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Do this again for each of the plans you are considering, so that you can easily compare them. Be sure to consider the added cost saving benefits if the plan qualifies for an HSA. To see</a:t>
          </a:r>
          <a:r>
            <a:rPr lang="en-US" sz="1100" baseline="0">
              <a:solidFill>
                <a:schemeClr val="lt1"/>
              </a:solidFill>
              <a:effectLst/>
              <a:latin typeface="+mn-lt"/>
              <a:ea typeface="+mn-ea"/>
              <a:cs typeface="+mn-cs"/>
            </a:rPr>
            <a:t> a completed example, select the "Examples" tab at the bottom of this document.</a:t>
          </a:r>
          <a:endParaRPr lang="en-US" sz="1100">
            <a:solidFill>
              <a:schemeClr val="lt1"/>
            </a:solidFill>
            <a:effectLst/>
            <a:latin typeface="+mn-lt"/>
            <a:ea typeface="+mn-ea"/>
            <a:cs typeface="+mn-cs"/>
          </a:endParaRP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0C33F-4416-4D5B-B450-3ED0472D34FE}">
  <dimension ref="B1:N16"/>
  <sheetViews>
    <sheetView tabSelected="1" zoomScale="110" zoomScaleNormal="110" workbookViewId="0">
      <selection activeCell="A2" sqref="A2"/>
    </sheetView>
  </sheetViews>
  <sheetFormatPr defaultColWidth="8.85546875" defaultRowHeight="15"/>
  <cols>
    <col min="1" max="1" width="15.85546875" style="3" customWidth="1"/>
    <col min="2" max="2" width="23.85546875" style="3" customWidth="1"/>
    <col min="3" max="3" width="15.42578125" style="3" customWidth="1"/>
    <col min="4" max="4" width="14.7109375" style="3" customWidth="1"/>
    <col min="5" max="5" width="13.7109375" style="3" customWidth="1"/>
    <col min="6" max="6" width="8.42578125" style="3" customWidth="1"/>
    <col min="7" max="8" width="13.42578125" style="3" customWidth="1"/>
    <col min="9" max="10" width="12" style="3" customWidth="1"/>
    <col min="11" max="11" width="11.42578125" style="3" customWidth="1"/>
    <col min="12" max="12" width="10.42578125" style="3" customWidth="1"/>
    <col min="13" max="13" width="9.42578125" style="3" customWidth="1"/>
    <col min="14" max="16384" width="8.85546875" style="3"/>
  </cols>
  <sheetData>
    <row r="1" spans="2:14" ht="44.1" thickBot="1">
      <c r="B1" s="1" t="s">
        <v>0</v>
      </c>
      <c r="C1" s="2"/>
      <c r="D1" s="2"/>
      <c r="E1" s="1"/>
      <c r="F1" s="2"/>
      <c r="G1" s="2"/>
      <c r="H1" s="2"/>
      <c r="I1" s="2"/>
      <c r="J1" s="2"/>
      <c r="K1" s="2"/>
      <c r="L1" s="2"/>
      <c r="M1" s="2"/>
    </row>
    <row r="2" spans="2:14" ht="77.099999999999994" thickBot="1">
      <c r="B2" s="4" t="s">
        <v>1</v>
      </c>
      <c r="C2" s="5" t="s">
        <v>2</v>
      </c>
      <c r="D2" s="5" t="s">
        <v>3</v>
      </c>
      <c r="E2" s="5" t="s">
        <v>4</v>
      </c>
      <c r="F2" s="5" t="s">
        <v>5</v>
      </c>
      <c r="G2" s="5" t="s">
        <v>6</v>
      </c>
      <c r="H2" s="5" t="s">
        <v>7</v>
      </c>
      <c r="I2" s="41" t="s">
        <v>8</v>
      </c>
      <c r="J2" s="5" t="s">
        <v>9</v>
      </c>
      <c r="K2" s="41" t="s">
        <v>10</v>
      </c>
      <c r="L2" s="5" t="s">
        <v>11</v>
      </c>
      <c r="M2" s="5" t="s">
        <v>12</v>
      </c>
    </row>
    <row r="3" spans="2:14" s="7" customFormat="1">
      <c r="B3" s="6"/>
      <c r="C3" s="6"/>
      <c r="D3" s="6"/>
      <c r="E3" s="6"/>
      <c r="F3" s="6"/>
      <c r="G3" s="6"/>
      <c r="H3" s="6"/>
      <c r="I3" s="6"/>
      <c r="J3" s="6"/>
      <c r="K3" s="6"/>
      <c r="L3" s="6" t="s">
        <v>13</v>
      </c>
      <c r="M3" s="6" t="s">
        <v>13</v>
      </c>
      <c r="N3" s="40"/>
    </row>
    <row r="4" spans="2:14">
      <c r="B4" s="8" t="s">
        <v>14</v>
      </c>
      <c r="C4" s="36">
        <v>250</v>
      </c>
      <c r="D4" s="32">
        <f>12*C4</f>
        <v>3000</v>
      </c>
      <c r="E4" s="36">
        <v>2500</v>
      </c>
      <c r="F4" s="36">
        <v>250</v>
      </c>
      <c r="G4" s="31">
        <f>E4+F4</f>
        <v>2750</v>
      </c>
      <c r="H4" s="36"/>
      <c r="I4" s="36">
        <v>5000</v>
      </c>
      <c r="J4" s="31">
        <f>H4+D4</f>
        <v>3000</v>
      </c>
      <c r="K4" s="31">
        <f>I4+D4</f>
        <v>8000</v>
      </c>
      <c r="L4" s="9"/>
      <c r="M4" s="9"/>
    </row>
    <row r="5" spans="2:14">
      <c r="B5" s="10" t="s">
        <v>15</v>
      </c>
      <c r="C5" s="37"/>
      <c r="D5" s="34">
        <f>12*C5</f>
        <v>0</v>
      </c>
      <c r="E5" s="37"/>
      <c r="F5" s="37"/>
      <c r="G5" s="33">
        <f>E5+F5</f>
        <v>0</v>
      </c>
      <c r="H5" s="37"/>
      <c r="I5" s="37"/>
      <c r="J5" s="33">
        <f>H5+D5</f>
        <v>0</v>
      </c>
      <c r="K5" s="33">
        <f>I5+D5</f>
        <v>0</v>
      </c>
      <c r="L5" s="11"/>
      <c r="M5" s="11"/>
    </row>
    <row r="6" spans="2:14">
      <c r="B6" s="8" t="s">
        <v>16</v>
      </c>
      <c r="C6" s="36"/>
      <c r="D6" s="32">
        <f t="shared" ref="D6" si="0">12*C6</f>
        <v>0</v>
      </c>
      <c r="E6" s="36"/>
      <c r="F6" s="36"/>
      <c r="G6" s="31">
        <f>E6+F6</f>
        <v>0</v>
      </c>
      <c r="H6" s="36"/>
      <c r="I6" s="36"/>
      <c r="J6" s="31">
        <f>H6+D6</f>
        <v>0</v>
      </c>
      <c r="K6" s="31">
        <f>I6+D6</f>
        <v>0</v>
      </c>
      <c r="L6" s="9"/>
      <c r="M6" s="9"/>
    </row>
    <row r="7" spans="2:14" ht="35.1" customHeight="1">
      <c r="B7" s="11"/>
      <c r="C7" s="37"/>
      <c r="D7" s="38"/>
      <c r="E7" s="37"/>
      <c r="F7" s="37"/>
      <c r="G7" s="37"/>
      <c r="H7" s="37"/>
      <c r="I7" s="37"/>
      <c r="J7" s="37"/>
      <c r="K7" s="37"/>
      <c r="L7" s="11"/>
      <c r="M7" s="11"/>
    </row>
    <row r="8" spans="2:14">
      <c r="B8" s="12" t="s">
        <v>17</v>
      </c>
      <c r="C8" s="39"/>
      <c r="D8" s="35">
        <f>D4-D6</f>
        <v>3000</v>
      </c>
      <c r="E8" s="39"/>
      <c r="F8" s="39"/>
      <c r="G8" s="39"/>
      <c r="H8" s="39"/>
      <c r="I8" s="39"/>
      <c r="J8" s="39"/>
      <c r="K8" s="35">
        <f>K4-K6</f>
        <v>8000</v>
      </c>
      <c r="L8" s="12"/>
      <c r="M8" s="12"/>
    </row>
    <row r="9" spans="2:14">
      <c r="B9" s="11" t="s">
        <v>18</v>
      </c>
      <c r="C9" s="37"/>
      <c r="D9" s="33">
        <f>D5-D6</f>
        <v>0</v>
      </c>
      <c r="E9" s="37"/>
      <c r="F9" s="37"/>
      <c r="G9" s="37"/>
      <c r="H9" s="37"/>
      <c r="I9" s="37"/>
      <c r="J9" s="37"/>
      <c r="K9" s="33">
        <f>K5-K6</f>
        <v>0</v>
      </c>
      <c r="L9" s="11"/>
      <c r="M9" s="11"/>
    </row>
    <row r="11" spans="2:14" s="13" customFormat="1"/>
    <row r="14" spans="2:14">
      <c r="I14" s="14"/>
      <c r="J14" s="14"/>
    </row>
    <row r="15" spans="2:14" s="15" customFormat="1"/>
    <row r="16" spans="2:14">
      <c r="E16" s="14"/>
      <c r="F16" s="14"/>
      <c r="G16" s="14"/>
      <c r="H16" s="14"/>
      <c r="I16" s="14"/>
      <c r="J16" s="14"/>
    </row>
  </sheetData>
  <sheetProtection algorithmName="SHA-512" hashValue="3L6kwR0iyXMqa0OPDiTIX4t570hn0zwaUycQtoRTaY8veTCYF2v5XjIcREqcCAnKDHp1Lt/W0YwKk8LRYK7e/w==" saltValue="2a+Pco/UaCTv7rRajJoqbA==" spinCount="100000" sheet="1" objects="1" scenarios="1"/>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67E3-593D-094C-86CE-8498380070A0}">
  <dimension ref="B1:P16"/>
  <sheetViews>
    <sheetView zoomScale="110" zoomScaleNormal="110" workbookViewId="0">
      <selection activeCell="G24" sqref="G24"/>
    </sheetView>
  </sheetViews>
  <sheetFormatPr defaultColWidth="8.85546875" defaultRowHeight="15"/>
  <cols>
    <col min="1" max="1" width="15.85546875" customWidth="1"/>
    <col min="2" max="2" width="23.85546875" customWidth="1"/>
    <col min="3" max="4" width="14.140625" customWidth="1"/>
    <col min="5" max="5" width="12.140625" customWidth="1"/>
    <col min="6" max="6" width="7.7109375" customWidth="1"/>
    <col min="7" max="7" width="11.42578125" customWidth="1"/>
    <col min="8" max="8" width="11.28515625" customWidth="1"/>
    <col min="9" max="9" width="10.140625" customWidth="1"/>
    <col min="10" max="10" width="9.7109375" customWidth="1"/>
  </cols>
  <sheetData>
    <row r="1" spans="2:16" ht="44.1" thickBot="1">
      <c r="B1" s="19" t="s">
        <v>0</v>
      </c>
      <c r="C1" s="20"/>
      <c r="D1" s="20"/>
      <c r="E1" s="19"/>
      <c r="F1" s="20"/>
      <c r="G1" s="20"/>
      <c r="H1" s="20"/>
      <c r="I1" s="20"/>
      <c r="J1" s="20"/>
      <c r="K1" s="20"/>
    </row>
    <row r="2" spans="2:16" ht="57.95" thickBot="1">
      <c r="B2" s="21" t="s">
        <v>1</v>
      </c>
      <c r="C2" s="22" t="s">
        <v>2</v>
      </c>
      <c r="D2" s="22" t="s">
        <v>3</v>
      </c>
      <c r="E2" s="22" t="s">
        <v>4</v>
      </c>
      <c r="F2" s="22" t="s">
        <v>5</v>
      </c>
      <c r="G2" s="22" t="s">
        <v>6</v>
      </c>
      <c r="H2" s="22" t="s">
        <v>7</v>
      </c>
      <c r="I2" s="22" t="s">
        <v>19</v>
      </c>
      <c r="J2" s="22" t="s">
        <v>11</v>
      </c>
      <c r="K2" s="22" t="s">
        <v>12</v>
      </c>
    </row>
    <row r="3" spans="2:16" s="25" customFormat="1">
      <c r="B3" s="23"/>
      <c r="C3" s="23"/>
      <c r="D3" s="23"/>
      <c r="E3" s="23"/>
      <c r="F3" s="23"/>
      <c r="G3" s="23"/>
      <c r="H3" s="23"/>
      <c r="I3" s="23"/>
      <c r="J3" s="23"/>
      <c r="K3" s="23"/>
      <c r="L3" s="24"/>
      <c r="M3" s="24"/>
      <c r="N3" s="24"/>
      <c r="O3" s="24"/>
      <c r="P3" s="24"/>
    </row>
    <row r="4" spans="2:16">
      <c r="B4" s="26" t="s">
        <v>14</v>
      </c>
      <c r="C4" s="31">
        <f>2*121.39</f>
        <v>242.78</v>
      </c>
      <c r="D4" s="32">
        <f>12*C4</f>
        <v>2913.36</v>
      </c>
      <c r="E4" s="31">
        <v>3250</v>
      </c>
      <c r="F4" s="31">
        <v>200</v>
      </c>
      <c r="G4" s="31">
        <f>E4+F4</f>
        <v>3450</v>
      </c>
      <c r="H4" s="31">
        <v>9450</v>
      </c>
      <c r="I4" s="31">
        <f>H4+D4</f>
        <v>12363.36</v>
      </c>
      <c r="J4" s="16"/>
      <c r="K4" s="16" t="s">
        <v>20</v>
      </c>
    </row>
    <row r="5" spans="2:16">
      <c r="B5" s="27" t="s">
        <v>15</v>
      </c>
      <c r="C5" s="33">
        <f>2*221.04</f>
        <v>442.08</v>
      </c>
      <c r="D5" s="34">
        <f t="shared" ref="D5:D6" si="0">12*C5</f>
        <v>5304.96</v>
      </c>
      <c r="E5" s="33">
        <v>1000</v>
      </c>
      <c r="F5" s="33">
        <v>150</v>
      </c>
      <c r="G5" s="33">
        <f t="shared" ref="G5:G6" si="1">E5+F5</f>
        <v>1150</v>
      </c>
      <c r="H5" s="33">
        <v>7000</v>
      </c>
      <c r="I5" s="33">
        <f t="shared" ref="I5:I6" si="2">H5+D5</f>
        <v>12304.96</v>
      </c>
      <c r="J5" s="17"/>
      <c r="K5" s="17" t="s">
        <v>20</v>
      </c>
    </row>
    <row r="6" spans="2:16">
      <c r="B6" s="26" t="s">
        <v>16</v>
      </c>
      <c r="C6" s="31">
        <f>2*69.69</f>
        <v>139.38</v>
      </c>
      <c r="D6" s="32">
        <f t="shared" si="0"/>
        <v>1672.56</v>
      </c>
      <c r="E6" s="31">
        <v>7000</v>
      </c>
      <c r="F6" s="31">
        <v>0</v>
      </c>
      <c r="G6" s="31">
        <f t="shared" si="1"/>
        <v>7000</v>
      </c>
      <c r="H6" s="31">
        <v>8000</v>
      </c>
      <c r="I6" s="31">
        <f t="shared" si="2"/>
        <v>9672.56</v>
      </c>
      <c r="J6" s="16"/>
      <c r="K6" s="16" t="s">
        <v>21</v>
      </c>
    </row>
    <row r="7" spans="2:16" ht="35.1" customHeight="1">
      <c r="B7" s="17"/>
      <c r="C7" s="33"/>
      <c r="D7" s="34"/>
      <c r="E7" s="33"/>
      <c r="F7" s="33"/>
      <c r="G7" s="33"/>
      <c r="H7" s="33"/>
      <c r="I7" s="33"/>
      <c r="J7" s="17"/>
      <c r="K7" s="17"/>
    </row>
    <row r="8" spans="2:16">
      <c r="B8" s="18" t="s">
        <v>17</v>
      </c>
      <c r="C8" s="35"/>
      <c r="D8" s="35">
        <f>D4-D6</f>
        <v>1240.8000000000002</v>
      </c>
      <c r="E8" s="35"/>
      <c r="F8" s="35"/>
      <c r="G8" s="35"/>
      <c r="H8" s="35"/>
      <c r="I8" s="35">
        <f>I4-I6</f>
        <v>2690.8000000000011</v>
      </c>
      <c r="J8" s="18"/>
      <c r="K8" s="18"/>
    </row>
    <row r="9" spans="2:16">
      <c r="B9" s="17" t="s">
        <v>18</v>
      </c>
      <c r="C9" s="33"/>
      <c r="D9" s="33">
        <f>D5-D6</f>
        <v>3632.4</v>
      </c>
      <c r="E9" s="33"/>
      <c r="F9" s="33"/>
      <c r="G9" s="33"/>
      <c r="H9" s="33"/>
      <c r="I9" s="33">
        <f>I5-I6</f>
        <v>2632.3999999999996</v>
      </c>
      <c r="J9" s="17"/>
      <c r="K9" s="17"/>
    </row>
    <row r="11" spans="2:16" s="28" customFormat="1"/>
    <row r="14" spans="2:16">
      <c r="H14" s="29"/>
    </row>
    <row r="15" spans="2:16" s="30" customFormat="1"/>
    <row r="16" spans="2:16">
      <c r="E16" s="29"/>
      <c r="F16" s="29"/>
      <c r="G16" s="29"/>
      <c r="H16" s="29"/>
    </row>
  </sheetData>
  <sheetProtection algorithmName="SHA-512" hashValue="zZC+WYTCbxk7mW7yUxaBW3fapW5okMtxoP42jFosAO6dfomW0sJSUsHgiCHp0XYDiCgEZagsKhzjGtonrle7ZQ==" saltValue="DzaYHqaGRUOtFKZRJnS+Pg==" spinCount="100000" sheet="1" objects="1" scenarios="1"/>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16D01A6BD01D409832F552F50F72FB" ma:contentTypeVersion="15" ma:contentTypeDescription="Create a new document." ma:contentTypeScope="" ma:versionID="b79712da00363d802df12ed4fcc51f9c">
  <xsd:schema xmlns:xsd="http://www.w3.org/2001/XMLSchema" xmlns:xs="http://www.w3.org/2001/XMLSchema" xmlns:p="http://schemas.microsoft.com/office/2006/metadata/properties" xmlns:ns2="469adabd-34f1-4833-9704-4763b91bdc5e" xmlns:ns3="02f7c94f-5942-4cd7-a74d-b6b6ee97b4f6" targetNamespace="http://schemas.microsoft.com/office/2006/metadata/properties" ma:root="true" ma:fieldsID="f2cdde9796f85cb66975315f962fe1b5" ns2:_="" ns3:_="">
    <xsd:import namespace="469adabd-34f1-4833-9704-4763b91bdc5e"/>
    <xsd:import namespace="02f7c94f-5942-4cd7-a74d-b6b6ee97b4f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adabd-34f1-4833-9704-4763b91bd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610f1f9-f0d9-4fc5-9d16-8afb0c4671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f7c94f-5942-4cd7-a74d-b6b6ee97b4f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1ab6df54-94c6-4fc5-870c-4f85e9861fac}" ma:internalName="TaxCatchAll" ma:showField="CatchAllData" ma:web="02f7c94f-5942-4cd7-a74d-b6b6ee97b4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f7c94f-5942-4cd7-a74d-b6b6ee97b4f6" xsi:nil="true"/>
    <lcf76f155ced4ddcb4097134ff3c332f xmlns="469adabd-34f1-4833-9704-4763b91bdc5e">
      <Terms xmlns="http://schemas.microsoft.com/office/infopath/2007/PartnerControls"/>
    </lcf76f155ced4ddcb4097134ff3c332f>
    <SharedWithUsers xmlns="02f7c94f-5942-4cd7-a74d-b6b6ee97b4f6">
      <UserInfo>
        <DisplayName>Rick Burnett</DisplayName>
        <AccountId>12</AccountId>
        <AccountType/>
      </UserInfo>
      <UserInfo>
        <DisplayName>Susan Bornstein</DisplayName>
        <AccountId>9</AccountId>
        <AccountType/>
      </UserInfo>
    </SharedWithUsers>
  </documentManagement>
</p:properties>
</file>

<file path=customXml/itemProps1.xml><?xml version="1.0" encoding="utf-8"?>
<ds:datastoreItem xmlns:ds="http://schemas.openxmlformats.org/officeDocument/2006/customXml" ds:itemID="{38E1FB17-E181-44B3-B97D-361E533F9405}"/>
</file>

<file path=customXml/itemProps2.xml><?xml version="1.0" encoding="utf-8"?>
<ds:datastoreItem xmlns:ds="http://schemas.openxmlformats.org/officeDocument/2006/customXml" ds:itemID="{1F93F43B-A3F8-4FBE-BC4D-4A68D34082B4}"/>
</file>

<file path=customXml/itemProps3.xml><?xml version="1.0" encoding="utf-8"?>
<ds:datastoreItem xmlns:ds="http://schemas.openxmlformats.org/officeDocument/2006/customXml" ds:itemID="{CCDF7EED-5DEC-45FE-8BEB-9A883AF58C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Bornstein</dc:creator>
  <cp:keywords/>
  <dc:description/>
  <cp:lastModifiedBy/>
  <cp:revision/>
  <dcterms:created xsi:type="dcterms:W3CDTF">2023-12-19T23:14:28Z</dcterms:created>
  <dcterms:modified xsi:type="dcterms:W3CDTF">2024-02-20T18:05:41Z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0x0101005516D01A6BD01D409832F552F50F72FB</vt:lpwstr>
  </property>
  <property fmtid="{D5CDD505-2E9C-101B-9397-08002B2CF9AE}" pid="3" name="MediaServiceImageTags">
    <vt:lpwstr/>
  </property>
</Properties>
</file>